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<sst xmlns="http://schemas.openxmlformats.org/spreadsheetml/2006/main" count="147" uniqueCount="85">
  <si>
    <t xml:space="preserve"> 1 Melkgeld</t>
  </si>
  <si>
    <t xml:space="preserve"> 2 Omzet en Aanwas</t>
  </si>
  <si>
    <t xml:space="preserve"> Totaal Opbrengsten</t>
  </si>
  <si>
    <t xml:space="preserve"> Kosten</t>
  </si>
  <si>
    <t xml:space="preserve"> 2 Ruwvoer</t>
  </si>
  <si>
    <t xml:space="preserve"> 3 Gezondheid</t>
  </si>
  <si>
    <t xml:space="preserve"> 4 Fokkerij</t>
  </si>
  <si>
    <t xml:space="preserve"> 5 Strooisel</t>
  </si>
  <si>
    <t xml:space="preserve"> 6 Kunstmest</t>
  </si>
  <si>
    <t xml:space="preserve"> 7 Loonwerk</t>
  </si>
  <si>
    <t xml:space="preserve"> 8 Brandstof </t>
  </si>
  <si>
    <t xml:space="preserve"> 9 Afrastering</t>
  </si>
  <si>
    <t xml:space="preserve"> 10 Voer en mestopslag</t>
  </si>
  <si>
    <t xml:space="preserve"> 11 Betaalde Arbeid</t>
  </si>
  <si>
    <t>Bedrag in euro's per jaar</t>
  </si>
  <si>
    <t>+/-</t>
  </si>
  <si>
    <t>+</t>
  </si>
  <si>
    <t>-</t>
  </si>
  <si>
    <t>Lagere gezondheidskosten door minder klauwproblemen of minder mastitis?</t>
  </si>
  <si>
    <t>Lagere strooiselkosten door minder staldagen?</t>
  </si>
  <si>
    <t>Minder loonwerk door minder voederwinning?</t>
  </si>
  <si>
    <t>Meer land af te rasteren bij beweiden?</t>
  </si>
  <si>
    <t>Lagere kosten omdat koeien meer voer zelf ophalen en meer mest zelf wegbrengen?</t>
  </si>
  <si>
    <t>Voorbeeldbedrijf</t>
  </si>
  <si>
    <t xml:space="preserve"> Quotum</t>
  </si>
  <si>
    <t xml:space="preserve"> 1 Krachtvoer</t>
  </si>
  <si>
    <t>Alleen gele cellen invullen</t>
  </si>
  <si>
    <t>Veehouder</t>
  </si>
  <si>
    <t>Koedorp</t>
  </si>
  <si>
    <t xml:space="preserve">Naam: </t>
  </si>
  <si>
    <t>Opstallen naar weiden economie</t>
  </si>
  <si>
    <r>
      <t xml:space="preserve"> </t>
    </r>
    <r>
      <rPr>
        <b/>
        <sz val="12"/>
        <rFont val="Arial"/>
        <family val="0"/>
      </rPr>
      <t>Opbrengsten</t>
    </r>
  </si>
  <si>
    <t>opbrengst daalt bij weiden</t>
  </si>
  <si>
    <t>opbrengst stijg bij weiden</t>
  </si>
  <si>
    <t>kosten stijgen bij weiden</t>
  </si>
  <si>
    <t>kosten dalen bij weiden</t>
  </si>
  <si>
    <t xml:space="preserve"> Totaal kosten</t>
  </si>
  <si>
    <t xml:space="preserve"> Nadeel/ Voordeel Totaal</t>
  </si>
  <si>
    <t xml:space="preserve">Minder krachtvoer door vers gras? </t>
  </si>
  <si>
    <t>Meer ruwvoer aankoop nodig bij weiden?</t>
  </si>
  <si>
    <t>Meer weidetoeslag? Of minder melkgeld door meer zomermelk?</t>
  </si>
  <si>
    <t>Af te mesten koeien groeien sneller in wei? Minder uitval bij beweiden? Of lagere groei jongvee door longwormbesmetting?</t>
  </si>
  <si>
    <t>Hogere KI-kosten door minder toezicht tochtigheid? Of lagere kosten KI door beter tochtig worden in de wei?</t>
  </si>
  <si>
    <t>Meer kunstmestkosten vanwege minder drijfmest in de put? Of hogere kunstmestkosten door meer maaien?</t>
  </si>
  <si>
    <t>Lagere brandstofkosten door minder maaien, harken, schudden? Of juist meer kosten door meer bloten en slepen?</t>
  </si>
  <si>
    <t>Minder werk voor koeien verzorgen, voeren en grasoogst? Of meer werk door koeien halen, afrasteren, etc.?</t>
  </si>
  <si>
    <t>Bedrag in euro's per jaar ("+" is voordeel voor weiden)</t>
  </si>
  <si>
    <t>Bedrag in euro's per jaar ("+" is nadeel voor weiden)</t>
  </si>
  <si>
    <t>Voordeel of nadeel bij weiden?</t>
  </si>
  <si>
    <r>
      <t xml:space="preserve">Geef aan </t>
    </r>
    <r>
      <rPr>
        <b/>
        <sz val="10"/>
        <color indexed="10"/>
        <rFont val="Arial"/>
        <family val="2"/>
      </rPr>
      <t>hoeveel</t>
    </r>
    <r>
      <rPr>
        <b/>
        <sz val="10"/>
        <rFont val="Arial"/>
        <family val="0"/>
      </rPr>
      <t xml:space="preserve"> opbrengst- of kostenpost verandert </t>
    </r>
    <r>
      <rPr>
        <b/>
        <sz val="10"/>
        <color indexed="10"/>
        <rFont val="Arial"/>
        <family val="2"/>
      </rPr>
      <t>en</t>
    </r>
    <r>
      <rPr>
        <b/>
        <sz val="10"/>
        <rFont val="Arial"/>
        <family val="0"/>
      </rPr>
      <t xml:space="preserve"> klik op pijl of </t>
    </r>
    <r>
      <rPr>
        <b/>
        <sz val="10"/>
        <color indexed="10"/>
        <rFont val="Arial"/>
        <family val="2"/>
      </rPr>
      <t>weiden in voordeel of nadeel is</t>
    </r>
  </si>
  <si>
    <t>Vergelijking weiden</t>
  </si>
  <si>
    <t>t.o.v. opstallen</t>
  </si>
  <si>
    <t xml:space="preserve">Van B+5 -&gt; S </t>
  </si>
  <si>
    <t>25 ha gras+8,5 ha maïs</t>
  </si>
  <si>
    <t>5 cent per 100 kg melk</t>
  </si>
  <si>
    <t>Toelichting</t>
  </si>
  <si>
    <t>minder uitval: 4 koeien meer verkocht</t>
  </si>
  <si>
    <t>40 kg krachtvoer/koe minder+ goedkoper (eiwitarmer)</t>
  </si>
  <si>
    <t>€ 650/koe</t>
  </si>
  <si>
    <t>weidetoeslag</t>
  </si>
  <si>
    <t>53 ton ds meer ruwvoer aankopen</t>
  </si>
  <si>
    <t>€ 75/ton ds</t>
  </si>
  <si>
    <t>€ 150/ton</t>
  </si>
  <si>
    <t>15 kg strooisel per koe minder</t>
  </si>
  <si>
    <t>30 kg N/ha gras uit kunstmest meer</t>
  </si>
  <si>
    <t>€ 0,42/kg N</t>
  </si>
  <si>
    <t>€ 15 brandstof per ha voor harken en schudden</t>
  </si>
  <si>
    <t>25 ha afrasteren</t>
  </si>
  <si>
    <t>€ 45 - € 50/ha</t>
  </si>
  <si>
    <t>€ 10/ton ds</t>
  </si>
  <si>
    <t>130 ton ds meer ruwvoer opslaan</t>
  </si>
  <si>
    <t>€ 6700 extra  bij weiden</t>
  </si>
  <si>
    <t xml:space="preserve">Van € 17/100kg (opstallen) -&gt; € 16/100 kg </t>
  </si>
  <si>
    <r>
      <t xml:space="preserve"> </t>
    </r>
    <r>
      <rPr>
        <b/>
        <sz val="11"/>
        <rFont val="Arial"/>
        <family val="0"/>
      </rPr>
      <t>Opbrengsten</t>
    </r>
  </si>
  <si>
    <t>25 ha grasland</t>
  </si>
  <si>
    <t>8,5 ha snijmais</t>
  </si>
  <si>
    <t>78 ha minder harken en schudden; + 300% maai%</t>
  </si>
  <si>
    <t>78 ha minder inkuilen+maaien (€ 60/ha), 550 m³ minder mest uitrijden (€ 1,8/m³), 53 ton ds meer maïs (€ 25/ton ds oogst)</t>
  </si>
  <si>
    <t xml:space="preserve"> 10 Voer- en mestopslag</t>
  </si>
  <si>
    <t xml:space="preserve"> 12 Betaalde Arbeid</t>
  </si>
  <si>
    <t xml:space="preserve"> 11 Mestafvoer</t>
  </si>
  <si>
    <t>10 ton meer mestafvoer</t>
  </si>
  <si>
    <t>€10/ton mest</t>
  </si>
  <si>
    <t>€ 6600 extra  bij weiden</t>
  </si>
  <si>
    <t>Iets meer kosten bij bedrijven met meer dan ca 15.000 kg melk/ha. Bij opstallen is ureum mogelijk net iets lager, waardoor net iets minder mestafzet nodig is.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</si>
</sst>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€&quot;\ #.##0_-"/>
    <numFmt numFmtId="185" formatCode="_-&quot;€&quot;\ * #.##0_-;_-&quot;€&quot;\ * #.##0\-;_-&quot;€&quot;\ * &quot;-&quot;_-;_-@_-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2"/>
      <name val="Arial"/>
      <family val="0"/>
    </font>
    <font>
      <b/>
      <sz val="1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84" fontId="3" fillId="0" borderId="1" xfId="0" applyNumberFormat="1" applyFont="1" applyFill="1" applyBorder="1" applyAlignment="1">
      <alignment vertical="center" wrapText="1"/>
    </xf>
    <xf numFmtId="185" fontId="3" fillId="2" borderId="1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85" fontId="1" fillId="2" borderId="1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/>
  <cols>
    <col min="1" max="1" width="28.28125" style="1" customWidth="1"/>
    <col min="2" max="2" width="4.7109375" style="1" customWidth="1"/>
    <col min="3" max="3" width="18.140625" style="1" customWidth="1"/>
    <col min="4" max="4" width="24.00390625" style="4" customWidth="1"/>
    <col min="5" max="5" width="65.28125" style="1" customWidth="1"/>
    <col min="6" max="6" width="23.00390625" style="1" customWidth="1"/>
    <col min="7" max="7" width="4.57421875" style="1" customWidth="1"/>
    <col min="8" max="9" width="9.140625" style="1" hidden="1" customWidth="1"/>
    <col min="10" max="10" width="24.421875" style="77" hidden="1" customWidth="1"/>
    <col min="11" max="11" width="19.00390625" style="1" hidden="1" customWidth="1"/>
    <col min="12" max="12" width="4.57421875" style="1" hidden="1" customWidth="1"/>
    <col min="13" max="16384" width="9.140625" style="1" customWidth="1"/>
  </cols>
  <sheetData>
    <row r="1" spans="3:11" ht="21.75" customHeight="1">
      <c r="C1" s="10" t="s">
        <v>30</v>
      </c>
      <c r="D1" s="9"/>
      <c r="F1" s="10"/>
      <c r="K1" s="10"/>
    </row>
    <row r="2" spans="1:12" ht="17.25" customHeight="1">
      <c r="A2" s="2"/>
      <c r="B2" s="2"/>
      <c r="C2" s="97" t="s">
        <v>26</v>
      </c>
      <c r="D2" s="98"/>
      <c r="F2" s="59" t="s">
        <v>53</v>
      </c>
      <c r="G2" s="40"/>
      <c r="H2" s="57"/>
      <c r="J2" s="78"/>
      <c r="K2" s="68" t="s">
        <v>53</v>
      </c>
      <c r="L2" s="69"/>
    </row>
    <row r="3" spans="3:13" ht="18" customHeight="1">
      <c r="C3" s="99" t="s">
        <v>29</v>
      </c>
      <c r="D3" s="100"/>
      <c r="E3" s="63" t="s">
        <v>27</v>
      </c>
      <c r="F3" s="103" t="s">
        <v>52</v>
      </c>
      <c r="G3" s="104"/>
      <c r="H3" s="58"/>
      <c r="K3" s="95" t="s">
        <v>52</v>
      </c>
      <c r="L3" s="96"/>
      <c r="M3" s="1" t="s">
        <v>74</v>
      </c>
    </row>
    <row r="4" spans="5:13" ht="18" customHeight="1">
      <c r="E4" s="52" t="s">
        <v>28</v>
      </c>
      <c r="F4" s="64" t="s">
        <v>50</v>
      </c>
      <c r="G4" s="65"/>
      <c r="H4" s="53"/>
      <c r="K4" s="70" t="s">
        <v>50</v>
      </c>
      <c r="L4" s="71"/>
      <c r="M4" s="51" t="s">
        <v>75</v>
      </c>
    </row>
    <row r="5" spans="3:13" ht="18" customHeight="1">
      <c r="C5" s="101"/>
      <c r="D5" s="102"/>
      <c r="E5" s="62"/>
      <c r="F5" s="55" t="s">
        <v>51</v>
      </c>
      <c r="G5" s="56"/>
      <c r="H5" s="54"/>
      <c r="K5" s="72" t="s">
        <v>51</v>
      </c>
      <c r="L5" s="73"/>
      <c r="M5" s="51"/>
    </row>
    <row r="6" spans="3:12" ht="26.25" customHeight="1">
      <c r="C6" s="93" t="s">
        <v>49</v>
      </c>
      <c r="D6" s="94"/>
      <c r="E6" s="94"/>
      <c r="F6" s="49" t="s">
        <v>23</v>
      </c>
      <c r="G6" s="50"/>
      <c r="K6" s="74" t="s">
        <v>23</v>
      </c>
      <c r="L6" s="75"/>
    </row>
    <row r="7" spans="1:16" ht="25.5" customHeight="1">
      <c r="A7" s="3" t="s">
        <v>24</v>
      </c>
      <c r="B7" s="3"/>
      <c r="C7" s="12">
        <v>0</v>
      </c>
      <c r="D7" s="15"/>
      <c r="E7" s="3"/>
      <c r="F7" s="8">
        <v>1000000</v>
      </c>
      <c r="G7" s="28"/>
      <c r="J7" s="79" t="s">
        <v>24</v>
      </c>
      <c r="K7" s="8">
        <v>1000000</v>
      </c>
      <c r="L7" s="28"/>
      <c r="M7" s="11" t="s">
        <v>55</v>
      </c>
      <c r="O7" s="6"/>
      <c r="P7" s="5"/>
    </row>
    <row r="8" spans="1:12" ht="43.5" customHeight="1">
      <c r="A8" s="31" t="s">
        <v>31</v>
      </c>
      <c r="B8" s="30" t="s">
        <v>15</v>
      </c>
      <c r="C8" s="32" t="s">
        <v>14</v>
      </c>
      <c r="D8" s="48" t="s">
        <v>48</v>
      </c>
      <c r="E8" s="33"/>
      <c r="F8" s="27" t="s">
        <v>46</v>
      </c>
      <c r="G8" s="28" t="s">
        <v>15</v>
      </c>
      <c r="J8" s="80" t="s">
        <v>73</v>
      </c>
      <c r="K8" s="27" t="s">
        <v>46</v>
      </c>
      <c r="L8" s="28" t="s">
        <v>15</v>
      </c>
    </row>
    <row r="9" spans="1:20" ht="25.5" customHeight="1">
      <c r="A9" s="31" t="s">
        <v>0</v>
      </c>
      <c r="B9" s="31"/>
      <c r="C9" s="34">
        <v>0</v>
      </c>
      <c r="D9" s="60">
        <v>2</v>
      </c>
      <c r="E9" s="18" t="s">
        <v>40</v>
      </c>
      <c r="F9" s="8">
        <v>500</v>
      </c>
      <c r="G9" s="28" t="s">
        <v>16</v>
      </c>
      <c r="I9" s="1">
        <f>IF(D9=1,C9*-1,C9)</f>
        <v>0</v>
      </c>
      <c r="J9" s="80" t="s">
        <v>0</v>
      </c>
      <c r="K9" s="8">
        <v>500</v>
      </c>
      <c r="L9" s="28" t="s">
        <v>16</v>
      </c>
      <c r="M9" s="1" t="s">
        <v>59</v>
      </c>
      <c r="T9" s="1" t="s">
        <v>54</v>
      </c>
    </row>
    <row r="10" spans="1:20" ht="25.5" customHeight="1">
      <c r="A10" s="31" t="s">
        <v>1</v>
      </c>
      <c r="B10" s="31"/>
      <c r="C10" s="34">
        <v>0</v>
      </c>
      <c r="D10" s="60">
        <v>2</v>
      </c>
      <c r="E10" s="18" t="s">
        <v>41</v>
      </c>
      <c r="F10" s="8">
        <v>2600</v>
      </c>
      <c r="G10" s="28" t="s">
        <v>16</v>
      </c>
      <c r="I10" s="1">
        <f>IF(D10=1,C10*-1,C10)</f>
        <v>0</v>
      </c>
      <c r="J10" s="80" t="s">
        <v>1</v>
      </c>
      <c r="K10" s="8">
        <v>2600</v>
      </c>
      <c r="L10" s="28" t="s">
        <v>16</v>
      </c>
      <c r="M10" s="1" t="s">
        <v>56</v>
      </c>
      <c r="T10" s="1" t="s">
        <v>58</v>
      </c>
    </row>
    <row r="11" spans="1:12" ht="25.5" customHeight="1">
      <c r="A11" s="35" t="s">
        <v>2</v>
      </c>
      <c r="B11" s="39" t="s">
        <v>15</v>
      </c>
      <c r="C11" s="35">
        <f>I11</f>
        <v>0</v>
      </c>
      <c r="D11" s="87" t="str">
        <f>IF(C11&lt;0,"(opbrengst daalt bij weiden)","(opbrengst stijgt bij weiden)")</f>
        <v>(opbrengst stijgt bij weiden)</v>
      </c>
      <c r="E11" s="88"/>
      <c r="F11" s="7">
        <f>SUM(F9:F10)</f>
        <v>3100</v>
      </c>
      <c r="G11" s="38"/>
      <c r="I11" s="1">
        <f>SUM(I9:I10)</f>
        <v>0</v>
      </c>
      <c r="J11" s="81" t="s">
        <v>2</v>
      </c>
      <c r="K11" s="7">
        <f>SUM(K9:K10)</f>
        <v>3100</v>
      </c>
      <c r="L11" s="38"/>
    </row>
    <row r="12" spans="1:12" ht="12" customHeight="1">
      <c r="A12" s="35"/>
      <c r="B12" s="35"/>
      <c r="C12" s="35"/>
      <c r="D12" s="36"/>
      <c r="E12" s="18"/>
      <c r="F12" s="8"/>
      <c r="G12" s="38"/>
      <c r="J12" s="81"/>
      <c r="K12" s="8"/>
      <c r="L12" s="38"/>
    </row>
    <row r="13" spans="1:12" ht="43.5" customHeight="1">
      <c r="A13" s="35" t="s">
        <v>3</v>
      </c>
      <c r="B13" s="30" t="s">
        <v>15</v>
      </c>
      <c r="C13" s="32" t="s">
        <v>14</v>
      </c>
      <c r="D13" s="48" t="s">
        <v>48</v>
      </c>
      <c r="E13" s="37"/>
      <c r="F13" s="27" t="s">
        <v>47</v>
      </c>
      <c r="G13" s="28" t="s">
        <v>15</v>
      </c>
      <c r="J13" s="81" t="s">
        <v>3</v>
      </c>
      <c r="K13" s="27" t="s">
        <v>47</v>
      </c>
      <c r="L13" s="28" t="s">
        <v>15</v>
      </c>
    </row>
    <row r="14" spans="1:20" ht="25.5" customHeight="1">
      <c r="A14" s="16" t="s">
        <v>25</v>
      </c>
      <c r="B14" s="16"/>
      <c r="C14" s="13">
        <v>0</v>
      </c>
      <c r="D14" s="61">
        <v>2</v>
      </c>
      <c r="E14" s="17" t="s">
        <v>38</v>
      </c>
      <c r="F14" s="8">
        <v>1900</v>
      </c>
      <c r="G14" s="28" t="s">
        <v>17</v>
      </c>
      <c r="I14" s="1">
        <f>IF(D14=2,C14*-1,C14)</f>
        <v>0</v>
      </c>
      <c r="J14" s="82" t="s">
        <v>25</v>
      </c>
      <c r="K14" s="8">
        <v>1900</v>
      </c>
      <c r="L14" s="28" t="s">
        <v>17</v>
      </c>
      <c r="M14" s="1" t="s">
        <v>57</v>
      </c>
      <c r="T14" s="1" t="s">
        <v>72</v>
      </c>
    </row>
    <row r="15" spans="1:20" ht="25.5" customHeight="1">
      <c r="A15" s="16" t="s">
        <v>4</v>
      </c>
      <c r="B15" s="16"/>
      <c r="C15" s="13">
        <v>0</v>
      </c>
      <c r="D15" s="61">
        <v>1</v>
      </c>
      <c r="E15" s="17" t="s">
        <v>39</v>
      </c>
      <c r="F15" s="8">
        <v>4000</v>
      </c>
      <c r="G15" s="28" t="s">
        <v>16</v>
      </c>
      <c r="I15" s="1">
        <f aca="true" t="shared" si="0" ref="I15:I25">IF(D15=2,C15*-1,C15)</f>
        <v>0</v>
      </c>
      <c r="J15" s="82" t="s">
        <v>4</v>
      </c>
      <c r="K15" s="8">
        <v>4000</v>
      </c>
      <c r="L15" s="28" t="s">
        <v>16</v>
      </c>
      <c r="M15" s="1" t="s">
        <v>60</v>
      </c>
      <c r="T15" s="1" t="s">
        <v>61</v>
      </c>
    </row>
    <row r="16" spans="1:12" ht="25.5" customHeight="1">
      <c r="A16" s="16" t="s">
        <v>5</v>
      </c>
      <c r="B16" s="16"/>
      <c r="C16" s="13">
        <v>0</v>
      </c>
      <c r="D16" s="61">
        <v>2</v>
      </c>
      <c r="E16" s="17" t="s">
        <v>18</v>
      </c>
      <c r="F16" s="8">
        <v>0</v>
      </c>
      <c r="G16" s="28" t="s">
        <v>17</v>
      </c>
      <c r="I16" s="1">
        <f t="shared" si="0"/>
        <v>0</v>
      </c>
      <c r="J16" s="82" t="s">
        <v>5</v>
      </c>
      <c r="K16" s="8">
        <v>0</v>
      </c>
      <c r="L16" s="28" t="s">
        <v>17</v>
      </c>
    </row>
    <row r="17" spans="1:12" ht="25.5" customHeight="1">
      <c r="A17" s="16" t="s">
        <v>6</v>
      </c>
      <c r="B17" s="16"/>
      <c r="C17" s="13">
        <v>0</v>
      </c>
      <c r="D17" s="61">
        <v>1</v>
      </c>
      <c r="E17" s="18" t="s">
        <v>42</v>
      </c>
      <c r="F17" s="8">
        <v>0</v>
      </c>
      <c r="G17" s="28" t="s">
        <v>16</v>
      </c>
      <c r="I17" s="1">
        <f t="shared" si="0"/>
        <v>0</v>
      </c>
      <c r="J17" s="82" t="s">
        <v>6</v>
      </c>
      <c r="K17" s="8">
        <v>0</v>
      </c>
      <c r="L17" s="28" t="s">
        <v>16</v>
      </c>
    </row>
    <row r="18" spans="1:20" ht="25.5" customHeight="1">
      <c r="A18" s="16" t="s">
        <v>7</v>
      </c>
      <c r="B18" s="16"/>
      <c r="C18" s="13">
        <v>0</v>
      </c>
      <c r="D18" s="61">
        <v>2</v>
      </c>
      <c r="E18" s="18" t="s">
        <v>19</v>
      </c>
      <c r="F18" s="8">
        <v>300</v>
      </c>
      <c r="G18" s="28" t="s">
        <v>17</v>
      </c>
      <c r="I18" s="1">
        <f t="shared" si="0"/>
        <v>0</v>
      </c>
      <c r="J18" s="82" t="s">
        <v>7</v>
      </c>
      <c r="K18" s="8">
        <v>300</v>
      </c>
      <c r="L18" s="28" t="s">
        <v>17</v>
      </c>
      <c r="M18" s="1" t="s">
        <v>63</v>
      </c>
      <c r="T18" s="1" t="s">
        <v>62</v>
      </c>
    </row>
    <row r="19" spans="1:20" ht="25.5" customHeight="1">
      <c r="A19" s="16" t="s">
        <v>8</v>
      </c>
      <c r="B19" s="16"/>
      <c r="C19" s="13">
        <v>0</v>
      </c>
      <c r="D19" s="61">
        <v>1</v>
      </c>
      <c r="E19" s="18" t="s">
        <v>43</v>
      </c>
      <c r="F19" s="8">
        <v>200</v>
      </c>
      <c r="G19" s="28" t="s">
        <v>16</v>
      </c>
      <c r="I19" s="1">
        <f t="shared" si="0"/>
        <v>0</v>
      </c>
      <c r="J19" s="82" t="s">
        <v>8</v>
      </c>
      <c r="K19" s="8">
        <v>200</v>
      </c>
      <c r="L19" s="28" t="s">
        <v>16</v>
      </c>
      <c r="M19" s="1" t="s">
        <v>64</v>
      </c>
      <c r="T19" s="1" t="s">
        <v>65</v>
      </c>
    </row>
    <row r="20" spans="1:13" ht="25.5" customHeight="1">
      <c r="A20" s="16" t="s">
        <v>9</v>
      </c>
      <c r="B20" s="16"/>
      <c r="C20" s="13">
        <v>0</v>
      </c>
      <c r="D20" s="61">
        <v>2</v>
      </c>
      <c r="E20" s="18" t="s">
        <v>20</v>
      </c>
      <c r="F20" s="8">
        <v>4300</v>
      </c>
      <c r="G20" s="28" t="s">
        <v>17</v>
      </c>
      <c r="H20" s="6"/>
      <c r="I20" s="1">
        <f t="shared" si="0"/>
        <v>0</v>
      </c>
      <c r="J20" s="82" t="s">
        <v>9</v>
      </c>
      <c r="K20" s="8">
        <v>4300</v>
      </c>
      <c r="L20" s="28" t="s">
        <v>17</v>
      </c>
      <c r="M20" s="1" t="s">
        <v>77</v>
      </c>
    </row>
    <row r="21" spans="1:20" ht="25.5" customHeight="1">
      <c r="A21" s="16" t="s">
        <v>10</v>
      </c>
      <c r="B21" s="16"/>
      <c r="C21" s="13">
        <v>0</v>
      </c>
      <c r="D21" s="61">
        <v>2</v>
      </c>
      <c r="E21" s="18" t="s">
        <v>44</v>
      </c>
      <c r="F21" s="8">
        <v>1200</v>
      </c>
      <c r="G21" s="28" t="s">
        <v>17</v>
      </c>
      <c r="I21" s="1">
        <f t="shared" si="0"/>
        <v>0</v>
      </c>
      <c r="J21" s="82" t="s">
        <v>10</v>
      </c>
      <c r="K21" s="8">
        <v>1200</v>
      </c>
      <c r="L21" s="28" t="s">
        <v>17</v>
      </c>
      <c r="M21" s="1" t="s">
        <v>76</v>
      </c>
      <c r="T21" s="1" t="s">
        <v>66</v>
      </c>
    </row>
    <row r="22" spans="1:20" ht="25.5" customHeight="1">
      <c r="A22" s="16" t="s">
        <v>11</v>
      </c>
      <c r="B22" s="16"/>
      <c r="C22" s="13">
        <v>0</v>
      </c>
      <c r="D22" s="61">
        <v>1</v>
      </c>
      <c r="E22" s="18" t="s">
        <v>21</v>
      </c>
      <c r="F22" s="8">
        <v>1200</v>
      </c>
      <c r="G22" s="28" t="s">
        <v>16</v>
      </c>
      <c r="I22" s="1">
        <f t="shared" si="0"/>
        <v>0</v>
      </c>
      <c r="J22" s="82" t="s">
        <v>11</v>
      </c>
      <c r="K22" s="8">
        <v>1200</v>
      </c>
      <c r="L22" s="28" t="s">
        <v>16</v>
      </c>
      <c r="M22" s="1" t="s">
        <v>67</v>
      </c>
      <c r="T22" s="1" t="s">
        <v>68</v>
      </c>
    </row>
    <row r="23" spans="1:20" ht="25.5" customHeight="1">
      <c r="A23" s="16" t="s">
        <v>78</v>
      </c>
      <c r="B23" s="16"/>
      <c r="C23" s="13">
        <v>0</v>
      </c>
      <c r="D23" s="61">
        <v>2</v>
      </c>
      <c r="E23" s="18" t="s">
        <v>22</v>
      </c>
      <c r="F23" s="8">
        <v>1300</v>
      </c>
      <c r="G23" s="28" t="s">
        <v>17</v>
      </c>
      <c r="I23" s="1">
        <f t="shared" si="0"/>
        <v>0</v>
      </c>
      <c r="J23" s="82" t="s">
        <v>12</v>
      </c>
      <c r="K23" s="8">
        <v>1300</v>
      </c>
      <c r="L23" s="28" t="s">
        <v>17</v>
      </c>
      <c r="M23" s="1" t="s">
        <v>70</v>
      </c>
      <c r="T23" s="1" t="s">
        <v>69</v>
      </c>
    </row>
    <row r="24" spans="1:20" ht="25.5" customHeight="1">
      <c r="A24" s="16" t="s">
        <v>80</v>
      </c>
      <c r="B24" s="16"/>
      <c r="C24" s="13">
        <v>0</v>
      </c>
      <c r="D24" s="61">
        <v>1</v>
      </c>
      <c r="E24" s="18" t="s">
        <v>84</v>
      </c>
      <c r="F24" s="8">
        <v>100</v>
      </c>
      <c r="G24" s="28" t="s">
        <v>16</v>
      </c>
      <c r="I24" s="1">
        <f t="shared" si="0"/>
        <v>0</v>
      </c>
      <c r="J24" s="82"/>
      <c r="K24" s="8"/>
      <c r="L24" s="28"/>
      <c r="M24" s="1" t="s">
        <v>81</v>
      </c>
      <c r="T24" s="1" t="s">
        <v>82</v>
      </c>
    </row>
    <row r="25" spans="1:12" ht="25.5" customHeight="1">
      <c r="A25" s="16" t="s">
        <v>79</v>
      </c>
      <c r="B25" s="16"/>
      <c r="C25" s="13">
        <v>0</v>
      </c>
      <c r="D25" s="61">
        <v>2</v>
      </c>
      <c r="E25" s="18" t="s">
        <v>45</v>
      </c>
      <c r="F25" s="8">
        <v>0</v>
      </c>
      <c r="G25" s="28" t="s">
        <v>17</v>
      </c>
      <c r="I25" s="1">
        <f t="shared" si="0"/>
        <v>0</v>
      </c>
      <c r="J25" s="82" t="s">
        <v>13</v>
      </c>
      <c r="K25" s="8">
        <v>0</v>
      </c>
      <c r="L25" s="28" t="s">
        <v>17</v>
      </c>
    </row>
    <row r="26" spans="1:12" s="11" customFormat="1" ht="25.5" customHeight="1">
      <c r="A26" s="19" t="s">
        <v>36</v>
      </c>
      <c r="B26" s="26" t="s">
        <v>15</v>
      </c>
      <c r="C26" s="19">
        <f>I26</f>
        <v>0</v>
      </c>
      <c r="D26" s="89" t="str">
        <f>IF(C26&lt;0,"(kosten dalen bij weiden)","(kosten stijgen bij weiden)")</f>
        <v>(kosten stijgen bij weiden)</v>
      </c>
      <c r="E26" s="90"/>
      <c r="F26" s="14">
        <f>F15+F17+F19+F22-F14-F16-F18-F20-F21-F23-F25+F24</f>
        <v>-3500</v>
      </c>
      <c r="G26" s="40"/>
      <c r="I26" s="11">
        <f>SUM(I14:I25)</f>
        <v>0</v>
      </c>
      <c r="J26" s="83" t="s">
        <v>36</v>
      </c>
      <c r="K26" s="14">
        <f>K15+K17+K19+K22-K14-K16-K18-K20-K21-K23-K25</f>
        <v>-3600</v>
      </c>
      <c r="L26" s="40"/>
    </row>
    <row r="27" spans="1:12" s="46" customFormat="1" ht="15" customHeight="1" thickBot="1">
      <c r="A27" s="41"/>
      <c r="B27" s="41"/>
      <c r="C27" s="41"/>
      <c r="D27" s="42"/>
      <c r="E27" s="43"/>
      <c r="F27" s="44"/>
      <c r="G27" s="45"/>
      <c r="J27" s="82"/>
      <c r="K27" s="44"/>
      <c r="L27" s="45"/>
    </row>
    <row r="28" spans="1:12" s="11" customFormat="1" ht="25.5" customHeight="1" thickBot="1">
      <c r="A28" s="29" t="s">
        <v>37</v>
      </c>
      <c r="B28" s="30" t="s">
        <v>15</v>
      </c>
      <c r="C28" s="66">
        <f>C11-C26</f>
        <v>0</v>
      </c>
      <c r="D28" s="91" t="str">
        <f>IF(C28&lt;0,"(negatief bedrag is nadeel voor weiden)","(positief bedrag is voordeel voor weiden)")</f>
        <v>(positief bedrag is voordeel voor weiden)</v>
      </c>
      <c r="E28" s="92"/>
      <c r="F28" s="67" t="s">
        <v>83</v>
      </c>
      <c r="G28" s="47"/>
      <c r="J28" s="81" t="s">
        <v>37</v>
      </c>
      <c r="K28" s="76" t="s">
        <v>71</v>
      </c>
      <c r="L28" s="47"/>
    </row>
    <row r="29" spans="1:10" ht="19.5" customHeight="1">
      <c r="A29" s="20"/>
      <c r="B29" s="20"/>
      <c r="C29" s="20"/>
      <c r="D29" s="21"/>
      <c r="E29" s="20"/>
      <c r="J29" s="84"/>
    </row>
    <row r="30" spans="1:10" ht="19.5" customHeight="1" hidden="1">
      <c r="A30" s="22" t="s">
        <v>32</v>
      </c>
      <c r="B30" s="22"/>
      <c r="C30" s="20"/>
      <c r="D30" s="21"/>
      <c r="E30" s="20"/>
      <c r="J30" s="85" t="s">
        <v>32</v>
      </c>
    </row>
    <row r="31" spans="1:10" ht="19.5" customHeight="1" hidden="1">
      <c r="A31" s="23" t="s">
        <v>33</v>
      </c>
      <c r="B31" s="23"/>
      <c r="C31" s="20"/>
      <c r="D31" s="21"/>
      <c r="E31" s="20"/>
      <c r="J31" s="86" t="s">
        <v>33</v>
      </c>
    </row>
    <row r="32" spans="1:10" ht="15" hidden="1">
      <c r="A32" s="20"/>
      <c r="B32" s="20"/>
      <c r="C32" s="20"/>
      <c r="D32" s="21"/>
      <c r="E32" s="20"/>
      <c r="J32" s="84"/>
    </row>
    <row r="33" spans="1:10" ht="15" hidden="1">
      <c r="A33" s="20" t="s">
        <v>34</v>
      </c>
      <c r="B33" s="20"/>
      <c r="C33" s="20"/>
      <c r="D33" s="21"/>
      <c r="E33" s="20"/>
      <c r="J33" s="84" t="s">
        <v>34</v>
      </c>
    </row>
    <row r="34" spans="1:10" ht="15.75" hidden="1">
      <c r="A34" s="20" t="s">
        <v>35</v>
      </c>
      <c r="B34" s="20"/>
      <c r="C34" s="20"/>
      <c r="D34" s="24"/>
      <c r="E34" s="20"/>
      <c r="J34" s="84" t="s">
        <v>35</v>
      </c>
    </row>
    <row r="35" spans="1:10" ht="15">
      <c r="A35" s="20"/>
      <c r="B35" s="20"/>
      <c r="C35" s="20"/>
      <c r="D35" s="21"/>
      <c r="E35" s="20"/>
      <c r="J35" s="84"/>
    </row>
    <row r="36" spans="1:10" ht="15">
      <c r="A36" s="20"/>
      <c r="B36" s="20"/>
      <c r="C36" s="20"/>
      <c r="D36" s="21"/>
      <c r="E36" s="20"/>
      <c r="J36" s="84"/>
    </row>
    <row r="37" spans="1:10" ht="15">
      <c r="A37" s="20"/>
      <c r="B37" s="20"/>
      <c r="C37" s="20"/>
      <c r="D37" s="21"/>
      <c r="E37" s="20"/>
      <c r="J37" s="84"/>
    </row>
    <row r="38" spans="1:10" ht="15">
      <c r="A38" s="20"/>
      <c r="B38" s="20"/>
      <c r="C38" s="20"/>
      <c r="D38" s="21"/>
      <c r="E38" s="20"/>
      <c r="J38" s="84"/>
    </row>
    <row r="39" spans="1:10" ht="15">
      <c r="A39" s="20"/>
      <c r="B39" s="20"/>
      <c r="C39" s="20"/>
      <c r="D39" s="21"/>
      <c r="E39" s="20"/>
      <c r="J39" s="84"/>
    </row>
    <row r="40" spans="1:10" ht="15">
      <c r="A40" s="20"/>
      <c r="B40" s="20"/>
      <c r="C40" s="20"/>
      <c r="D40" s="25"/>
      <c r="E40" s="20"/>
      <c r="J40" s="84"/>
    </row>
    <row r="41" spans="1:10" ht="15">
      <c r="A41" s="20"/>
      <c r="B41" s="20"/>
      <c r="C41" s="20"/>
      <c r="D41" s="25"/>
      <c r="E41" s="20"/>
      <c r="J41" s="84"/>
    </row>
    <row r="42" spans="1:10" ht="15">
      <c r="A42" s="20"/>
      <c r="B42" s="20"/>
      <c r="C42" s="20"/>
      <c r="D42" s="25"/>
      <c r="E42" s="20"/>
      <c r="J42" s="84"/>
    </row>
    <row r="43" spans="1:10" ht="15">
      <c r="A43" s="20"/>
      <c r="B43" s="20"/>
      <c r="C43" s="20"/>
      <c r="D43" s="25"/>
      <c r="E43" s="20"/>
      <c r="J43" s="84"/>
    </row>
    <row r="44" spans="1:10" ht="15">
      <c r="A44" s="20"/>
      <c r="B44" s="20"/>
      <c r="C44" s="20"/>
      <c r="D44" s="25"/>
      <c r="E44" s="20"/>
      <c r="J44" s="84"/>
    </row>
  </sheetData>
  <sheetProtection/>
  <mergeCells count="9">
    <mergeCell ref="K3:L3"/>
    <mergeCell ref="C2:D2"/>
    <mergeCell ref="C3:D3"/>
    <mergeCell ref="C5:D5"/>
    <mergeCell ref="F3:G3"/>
    <mergeCell ref="D11:E11"/>
    <mergeCell ref="D26:E26"/>
    <mergeCell ref="D28:E28"/>
    <mergeCell ref="C6:E6"/>
  </mergeCells>
  <printOptions/>
  <pageMargins left="0.24" right="0.17" top="0.18" bottom="0.17" header="0.19" footer="0.17"/>
  <pageSetup horizontalDpi="600" verticalDpi="600" orientation="landscape" paperSize="9" scale="8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Aart Evers</dc:creator>
  <cp:keywords/>
  <dc:description/>
  <cp:lastModifiedBy>haan009</cp:lastModifiedBy>
  <cp:lastPrinted>2008-03-28T09:58:15Z</cp:lastPrinted>
  <dcterms:created xsi:type="dcterms:W3CDTF">2007-05-30T13:54:49Z</dcterms:created>
  <dcterms:modified xsi:type="dcterms:W3CDTF">2008-03-28T09:58:58Z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